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ount\2021 November Recounts\Final reports\Amended precinct results\"/>
    </mc:Choice>
  </mc:AlternateContent>
  <xr:revisionPtr revIDLastSave="0" documentId="13_ncr:1_{DD456D64-A438-4C51-B1AB-3F3DB57A63C7}" xr6:coauthVersionLast="46" xr6:coauthVersionMax="46" xr10:uidLastSave="{00000000-0000-0000-0000-000000000000}"/>
  <bookViews>
    <workbookView xWindow="-120" yWindow="-120" windowWidth="29040" windowHeight="15840" xr2:uid="{D30DF009-094F-4259-9B89-B3E1B0C9ABD2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R17" i="1" l="1"/>
  <c r="Q17" i="1"/>
  <c r="O17" i="1"/>
  <c r="N17" i="1"/>
  <c r="L17" i="1"/>
  <c r="K17" i="1"/>
  <c r="I17" i="1"/>
  <c r="H17" i="1"/>
  <c r="F17" i="1"/>
  <c r="E17" i="1"/>
  <c r="C17" i="1"/>
  <c r="B17" i="1"/>
  <c r="J17" i="1" l="1"/>
  <c r="D17" i="1"/>
  <c r="P17" i="1"/>
  <c r="M17" i="1"/>
  <c r="G17" i="1"/>
  <c r="S17" i="1"/>
</calcChain>
</file>

<file path=xl/sharedStrings.xml><?xml version="1.0" encoding="utf-8"?>
<sst xmlns="http://schemas.openxmlformats.org/spreadsheetml/2006/main" count="35" uniqueCount="35">
  <si>
    <t>Precinct</t>
  </si>
  <si>
    <t>Original Results
Times Counted</t>
  </si>
  <si>
    <t>Original Results
Write-in</t>
  </si>
  <si>
    <t>Original Results
Times Over Voted</t>
  </si>
  <si>
    <t>Original Results
Times Under Voted</t>
  </si>
  <si>
    <t>Recount Results
Times Counted</t>
  </si>
  <si>
    <t>Recount Results
Write-in</t>
  </si>
  <si>
    <t>Recount Results
Times Under Voted</t>
  </si>
  <si>
    <t>Recount Results
Times Over Voted</t>
  </si>
  <si>
    <t>Variance
Times Counted</t>
  </si>
  <si>
    <t>Variance
Times Over Voted</t>
  </si>
  <si>
    <t>Variance
Times Under Voted</t>
  </si>
  <si>
    <t>Variance
Write-in</t>
  </si>
  <si>
    <t>TOTAL</t>
  </si>
  <si>
    <r>
      <rPr>
        <sz val="14"/>
        <color theme="1"/>
        <rFont val="Open Sans Semibold"/>
        <family val="2"/>
      </rPr>
      <t xml:space="preserve">King County Elections
November 2, 2021 General Election
</t>
    </r>
    <r>
      <rPr>
        <sz val="14"/>
        <color theme="1"/>
        <rFont val="Open Sans"/>
        <family val="2"/>
      </rPr>
      <t>City of Newcastle Council Position No. 6
Amended Precinct Results</t>
    </r>
  </si>
  <si>
    <t>NEW 41-0248</t>
  </si>
  <si>
    <t>NEW 41-0840</t>
  </si>
  <si>
    <t>NEW 41-0878</t>
  </si>
  <si>
    <t>NEW 41-1115</t>
  </si>
  <si>
    <t>NEW 41-2811</t>
  </si>
  <si>
    <t>NEW 41-3227</t>
  </si>
  <si>
    <t>NEW 41-3228</t>
  </si>
  <si>
    <t>NEW 41-3241</t>
  </si>
  <si>
    <t>NEW 41-3261</t>
  </si>
  <si>
    <t>NEW 41-3528</t>
  </si>
  <si>
    <t>NEW 41-3529</t>
  </si>
  <si>
    <t>NEW 41-3578</t>
  </si>
  <si>
    <t>NEW 41-3681</t>
  </si>
  <si>
    <t>NEW 41-3922</t>
  </si>
  <si>
    <t>Original Results 
Paul Charbonneau</t>
  </si>
  <si>
    <t>Recount Results
Paul Charbonneau</t>
  </si>
  <si>
    <t>Variance
Paul Charbonneau</t>
  </si>
  <si>
    <t>Original Results 
Frank Irigon</t>
  </si>
  <si>
    <t>Recount Results
Frank Irigon</t>
  </si>
  <si>
    <t>Variance
Frank Irigon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</si>
</sst>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Open Sans"/>
      <family val="2"/>
    </font>
    <font>
      <sz val="14"/>
      <color theme="1"/>
      <name val="Open Sans Semibold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8EDB"/>
        <bgColor indexed="64"/>
      </patternFill>
    </fill>
    <fill>
      <patternFill patternType="solid">
        <fgColor rgb="FFF95D62"/>
        <bgColor indexed="64"/>
      </patternFill>
    </fill>
    <fill>
      <patternFill patternType="solid">
        <fgColor rgb="FF81739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4" fillId="0" borderId="1" xfId="0" applyFont="1" applyBorder="1"/>
    <xf numFmtId="0" fontId="4" fillId="0" borderId="1" xfId="0" applyNumberFormat="1" applyFont="1" applyBorder="1"/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95D62"/>
      <color rgb="FF817391"/>
      <color rgb="FF5B8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260803</xdr:colOff>
      <xdr:row>0</xdr:row>
      <xdr:rowOff>54428</xdr:rowOff>
    </xdr:from>
    <xdr:to>
      <xdr:col>18</xdr:col>
      <xdr:colOff>1036410</xdr:colOff>
      <xdr:row>1</xdr:row>
      <xdr:rowOff>187096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D35721-0CA9-47FE-9C22-B8DC3F222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7089" y="54428"/>
          <a:ext cx="1973035" cy="1479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5A511A-E07A-4A41-A68E-28E4424F7FF9}" name="Table1" displayName="Table1" ref="A2:S17" totalsRowShown="0" headerRowDxfId="6">
  <autoFilter ref="A2:S17" xr:uid="{2ECF093C-D4BC-421E-8805-736CD6484031}"/>
  <sortState xmlns:xlrd2="http://schemas.microsoft.com/office/spreadsheetml/2017/richdata2" ref="A3:P16">
    <sortCondition ref="A2:A16"/>
  </sortState>
  <tableColumns count="19">
    <tableColumn id="1" xr3:uid="{16252315-3AE4-4F69-9ECF-524400C1EBFB}" name="Precinct"/>
    <tableColumn id="3" xr3:uid="{F5262175-DF9E-486C-8AB3-CB87495857A1}" name="Original Results _x000a_Paul Charbonneau"/>
    <tableColumn id="18" xr3:uid="{6C4C335E-2DFD-4F63-B24E-BE5C19E3DC7C}" name="Recount Results_x000a_Paul Charbonneau"/>
    <tableColumn id="17" xr3:uid="{81F6AC0C-30D2-44A0-9DAF-E86522A1D8FD}" name="Variance_x000a_Paul Charbonneau" dataDxfId="5">
      <calculatedColumnFormula>Table1[[#This Row],[Recount Results
Paul Charbonneau]]-Table1[[#This Row],[Original Results 
Paul Charbonneau]]</calculatedColumnFormula>
    </tableColumn>
    <tableColumn id="4" xr3:uid="{A57625C1-3445-4567-A7A8-DEDFD37E25EC}" name="Original Results _x000a_Frank Irigon"/>
    <tableColumn id="19" xr3:uid="{BC770A66-285D-499D-A2D2-96B1C4A3C488}" name="Recount Results_x000a_Frank Irigon"/>
    <tableColumn id="16" xr3:uid="{B6B1AD4A-0E28-4484-A6B5-42CF5D7075A6}" name="Variance_x000a_Frank Irigon" dataDxfId="4">
      <calculatedColumnFormula>Table1[[#This Row],[Recount Results
Frank Irigon]]-Table1[[#This Row],[Original Results 
Frank Irigon]]</calculatedColumnFormula>
    </tableColumn>
    <tableColumn id="8" xr3:uid="{30780420-9D1F-4E40-AA08-62BD7F7780A3}" name="Original Results_x000a_Write-in"/>
    <tableColumn id="24" xr3:uid="{E9C9748D-0A80-40D3-B585-C0912872CB64}" name="Recount Results_x000a_Write-in"/>
    <tableColumn id="23" xr3:uid="{0C961326-5B3D-4A92-A30C-85BCE1BD37B7}" name="Variance_x000a_Write-in" dataDxfId="3">
      <calculatedColumnFormula>Table1[[#This Row],[Recount Results
Write-in]]-Table1[[#This Row],[Original Results
Write-in]]</calculatedColumnFormula>
    </tableColumn>
    <tableColumn id="6" xr3:uid="{99F6949E-3839-48F4-926D-9CDC5DF24C76}" name="Original Results_x000a_Times Over Voted"/>
    <tableColumn id="21" xr3:uid="{BCE5222C-F654-469E-ADA9-8F07B4277D25}" name="Recount Results_x000a_Times Over Voted"/>
    <tableColumn id="14" xr3:uid="{5AA8E0A4-9605-47A3-AB5A-76D3690F9F1B}" name="Variance_x000a_Times Over Voted" dataDxfId="2">
      <calculatedColumnFormula>Table1[[#This Row],[Recount Results
Times Over Voted]]-Table1[[#This Row],[Original Results
Times Over Voted]]</calculatedColumnFormula>
    </tableColumn>
    <tableColumn id="7" xr3:uid="{9090AB03-2B52-4073-9FA9-9F5A8EDD2547}" name="Original Results_x000a_Times Under Voted"/>
    <tableColumn id="22" xr3:uid="{E84C7D8F-7640-4E75-956E-C4A21749C07C}" name="Recount Results_x000a_Times Under Voted"/>
    <tableColumn id="13" xr3:uid="{92F55AE2-30B6-4EFC-B4B6-BA24884D7670}" name="Variance_x000a_Times Under Voted" dataDxfId="1">
      <calculatedColumnFormula>Table1[[#This Row],[Recount Results
Times Under Voted]]-Table1[[#This Row],[Original Results
Times Under Voted]]</calculatedColumnFormula>
    </tableColumn>
    <tableColumn id="25" xr3:uid="{35546338-B702-4007-9DA8-875CDF9A457B}" name="Original Results_x000a_Times Counted"/>
    <tableColumn id="26" xr3:uid="{64989454-4C7A-4FA6-B02F-39862B7A85AD}" name="Recount Results_x000a_Times Counted"/>
    <tableColumn id="27" xr3:uid="{D0CF94A1-7EF2-45ED-8884-C85D01D0F8A4}" name="Variance_x000a_Times Counted" dataDxfId="0">
      <calculatedColumnFormula>Table1[[#This Row],[Recount Results
Times Counted]]-Table1[[#This Row],[Original Results
Times Counted]]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867D-7C7F-41FD-A6FA-E2DADA84CEFC}">
  <dimension ref="A1:S18"/>
  <sheetViews>
    <sheetView tabSelected="1" zoomScale="85" zoomScaleNormal="85" workbookViewId="0">
      <selection activeCell="N30" sqref="N30"/>
    </sheetView>
  </sheetViews>
  <sheetFormatPr defaultRowHeight="15" x14ac:dyDescent="0.25"/>
  <cols>
    <col min="1" max="1" width="18" bestFit="1" customWidth="1"/>
    <col min="2" max="19" width="17.85546875" customWidth="1"/>
    <col min="20" max="20" width="16.7109375" bestFit="1" customWidth="1"/>
    <col min="21" max="22" width="16.7109375" customWidth="1"/>
  </cols>
  <sheetData>
    <row r="1" spans="1:19" ht="106.5" customHeight="1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67.5" customHeight="1" x14ac:dyDescent="0.25">
      <c r="A2" t="s">
        <v>0</v>
      </c>
      <c r="B2" s="1" t="s">
        <v>29</v>
      </c>
      <c r="C2" s="2" t="s">
        <v>30</v>
      </c>
      <c r="D2" s="3" t="s">
        <v>31</v>
      </c>
      <c r="E2" s="1" t="s">
        <v>32</v>
      </c>
      <c r="F2" s="2" t="s">
        <v>33</v>
      </c>
      <c r="G2" s="3" t="s">
        <v>34</v>
      </c>
      <c r="H2" s="1" t="s">
        <v>2</v>
      </c>
      <c r="I2" s="2" t="s">
        <v>6</v>
      </c>
      <c r="J2" s="3" t="s">
        <v>12</v>
      </c>
      <c r="K2" s="1" t="s">
        <v>3</v>
      </c>
      <c r="L2" s="2" t="s">
        <v>8</v>
      </c>
      <c r="M2" s="3" t="s">
        <v>10</v>
      </c>
      <c r="N2" s="1" t="s">
        <v>4</v>
      </c>
      <c r="O2" s="2" t="s">
        <v>7</v>
      </c>
      <c r="P2" s="3" t="s">
        <v>11</v>
      </c>
      <c r="Q2" s="1" t="s">
        <v>1</v>
      </c>
      <c r="R2" s="2" t="s">
        <v>5</v>
      </c>
      <c r="S2" s="3" t="s">
        <v>9</v>
      </c>
    </row>
    <row r="3" spans="1:19" x14ac:dyDescent="0.25">
      <c r="A3" s="7" t="s">
        <v>15</v>
      </c>
      <c r="B3">
        <v>111</v>
      </c>
      <c r="C3">
        <v>111</v>
      </c>
      <c r="D3">
        <f>Table1[[#This Row],[Recount Results
Paul Charbonneau]]-Table1[[#This Row],[Original Results 
Paul Charbonneau]]</f>
        <v>0</v>
      </c>
      <c r="E3">
        <v>96</v>
      </c>
      <c r="F3">
        <v>96</v>
      </c>
      <c r="G3">
        <f>Table1[[#This Row],[Recount Results
Frank Irigon]]-Table1[[#This Row],[Original Results 
Frank Irigon]]</f>
        <v>0</v>
      </c>
      <c r="H3">
        <v>0</v>
      </c>
      <c r="I3">
        <v>0</v>
      </c>
      <c r="J3">
        <f>Table1[[#This Row],[Recount Results
Write-in]]-Table1[[#This Row],[Original Results
Write-in]]</f>
        <v>0</v>
      </c>
      <c r="K3">
        <v>0</v>
      </c>
      <c r="L3">
        <v>0</v>
      </c>
      <c r="M3">
        <f>Table1[[#This Row],[Recount Results
Times Over Voted]]-Table1[[#This Row],[Original Results
Times Over Voted]]</f>
        <v>0</v>
      </c>
      <c r="N3">
        <v>11</v>
      </c>
      <c r="O3">
        <v>11</v>
      </c>
      <c r="P3">
        <f>Table1[[#This Row],[Recount Results
Times Under Voted]]-Table1[[#This Row],[Original Results
Times Under Voted]]</f>
        <v>0</v>
      </c>
      <c r="Q3">
        <v>218</v>
      </c>
      <c r="R3">
        <v>218</v>
      </c>
      <c r="S3">
        <f>Table1[[#This Row],[Recount Results
Times Counted]]-Table1[[#This Row],[Original Results
Times Counted]]</f>
        <v>0</v>
      </c>
    </row>
    <row r="4" spans="1:19" x14ac:dyDescent="0.25">
      <c r="A4" s="7" t="s">
        <v>16</v>
      </c>
      <c r="B4">
        <v>129</v>
      </c>
      <c r="C4">
        <v>129</v>
      </c>
      <c r="D4">
        <f>Table1[[#This Row],[Recount Results
Paul Charbonneau]]-Table1[[#This Row],[Original Results 
Paul Charbonneau]]</f>
        <v>0</v>
      </c>
      <c r="E4">
        <v>203</v>
      </c>
      <c r="F4">
        <v>203</v>
      </c>
      <c r="G4">
        <f>Table1[[#This Row],[Recount Results
Frank Irigon]]-Table1[[#This Row],[Original Results 
Frank Irigon]]</f>
        <v>0</v>
      </c>
      <c r="H4">
        <v>0</v>
      </c>
      <c r="I4">
        <v>0</v>
      </c>
      <c r="J4">
        <f>Table1[[#This Row],[Recount Results
Write-in]]-Table1[[#This Row],[Original Results
Write-in]]</f>
        <v>0</v>
      </c>
      <c r="K4">
        <v>0</v>
      </c>
      <c r="L4">
        <v>0</v>
      </c>
      <c r="M4">
        <f>Table1[[#This Row],[Recount Results
Times Over Voted]]-Table1[[#This Row],[Original Results
Times Over Voted]]</f>
        <v>0</v>
      </c>
      <c r="N4">
        <v>14</v>
      </c>
      <c r="O4">
        <v>14</v>
      </c>
      <c r="P4">
        <f>Table1[[#This Row],[Recount Results
Times Under Voted]]-Table1[[#This Row],[Original Results
Times Under Voted]]</f>
        <v>0</v>
      </c>
      <c r="Q4">
        <v>346</v>
      </c>
      <c r="R4">
        <v>346</v>
      </c>
      <c r="S4">
        <f>Table1[[#This Row],[Recount Results
Times Counted]]-Table1[[#This Row],[Original Results
Times Counted]]</f>
        <v>0</v>
      </c>
    </row>
    <row r="5" spans="1:19" x14ac:dyDescent="0.25">
      <c r="A5" s="7" t="s">
        <v>17</v>
      </c>
      <c r="B5">
        <v>182</v>
      </c>
      <c r="C5">
        <v>182</v>
      </c>
      <c r="D5">
        <f>Table1[[#This Row],[Recount Results
Paul Charbonneau]]-Table1[[#This Row],[Original Results 
Paul Charbonneau]]</f>
        <v>0</v>
      </c>
      <c r="E5">
        <v>107</v>
      </c>
      <c r="F5">
        <v>107</v>
      </c>
      <c r="G5">
        <f>Table1[[#This Row],[Recount Results
Frank Irigon]]-Table1[[#This Row],[Original Results 
Frank Irigon]]</f>
        <v>0</v>
      </c>
      <c r="H5">
        <v>1</v>
      </c>
      <c r="I5">
        <v>1</v>
      </c>
      <c r="J5">
        <f>Table1[[#This Row],[Recount Results
Write-in]]-Table1[[#This Row],[Original Results
Write-in]]</f>
        <v>0</v>
      </c>
      <c r="K5">
        <v>0</v>
      </c>
      <c r="L5">
        <v>0</v>
      </c>
      <c r="M5">
        <f>Table1[[#This Row],[Recount Results
Times Over Voted]]-Table1[[#This Row],[Original Results
Times Over Voted]]</f>
        <v>0</v>
      </c>
      <c r="N5">
        <v>17</v>
      </c>
      <c r="O5">
        <v>17</v>
      </c>
      <c r="P5">
        <f>Table1[[#This Row],[Recount Results
Times Under Voted]]-Table1[[#This Row],[Original Results
Times Under Voted]]</f>
        <v>0</v>
      </c>
      <c r="Q5">
        <v>307</v>
      </c>
      <c r="R5">
        <v>307</v>
      </c>
      <c r="S5">
        <f>Table1[[#This Row],[Recount Results
Times Counted]]-Table1[[#This Row],[Original Results
Times Counted]]</f>
        <v>0</v>
      </c>
    </row>
    <row r="6" spans="1:19" x14ac:dyDescent="0.25">
      <c r="A6" s="7" t="s">
        <v>18</v>
      </c>
      <c r="B6">
        <v>141</v>
      </c>
      <c r="C6">
        <v>141</v>
      </c>
      <c r="D6">
        <f>Table1[[#This Row],[Recount Results
Paul Charbonneau]]-Table1[[#This Row],[Original Results 
Paul Charbonneau]]</f>
        <v>0</v>
      </c>
      <c r="E6">
        <v>154</v>
      </c>
      <c r="F6">
        <v>154</v>
      </c>
      <c r="G6">
        <f>Table1[[#This Row],[Recount Results
Frank Irigon]]-Table1[[#This Row],[Original Results 
Frank Irigon]]</f>
        <v>0</v>
      </c>
      <c r="H6">
        <v>0</v>
      </c>
      <c r="I6">
        <v>0</v>
      </c>
      <c r="J6">
        <f>Table1[[#This Row],[Recount Results
Write-in]]-Table1[[#This Row],[Original Results
Write-in]]</f>
        <v>0</v>
      </c>
      <c r="K6">
        <v>0</v>
      </c>
      <c r="L6">
        <v>0</v>
      </c>
      <c r="M6">
        <f>Table1[[#This Row],[Recount Results
Times Over Voted]]-Table1[[#This Row],[Original Results
Times Over Voted]]</f>
        <v>0</v>
      </c>
      <c r="N6">
        <v>13</v>
      </c>
      <c r="O6">
        <v>13</v>
      </c>
      <c r="P6">
        <f>Table1[[#This Row],[Recount Results
Times Under Voted]]-Table1[[#This Row],[Original Results
Times Under Voted]]</f>
        <v>0</v>
      </c>
      <c r="Q6">
        <v>308</v>
      </c>
      <c r="R6">
        <v>308</v>
      </c>
      <c r="S6">
        <f>Table1[[#This Row],[Recount Results
Times Counted]]-Table1[[#This Row],[Original Results
Times Counted]]</f>
        <v>0</v>
      </c>
    </row>
    <row r="7" spans="1:19" x14ac:dyDescent="0.25">
      <c r="A7" s="7" t="s">
        <v>19</v>
      </c>
      <c r="B7">
        <v>133</v>
      </c>
      <c r="C7">
        <v>133</v>
      </c>
      <c r="D7">
        <f>Table1[[#This Row],[Recount Results
Paul Charbonneau]]-Table1[[#This Row],[Original Results 
Paul Charbonneau]]</f>
        <v>0</v>
      </c>
      <c r="E7">
        <v>99</v>
      </c>
      <c r="F7">
        <v>99</v>
      </c>
      <c r="G7">
        <f>Table1[[#This Row],[Recount Results
Frank Irigon]]-Table1[[#This Row],[Original Results 
Frank Irigon]]</f>
        <v>0</v>
      </c>
      <c r="H7">
        <v>0</v>
      </c>
      <c r="I7">
        <v>0</v>
      </c>
      <c r="J7">
        <f>Table1[[#This Row],[Recount Results
Write-in]]-Table1[[#This Row],[Original Results
Write-in]]</f>
        <v>0</v>
      </c>
      <c r="K7">
        <v>0</v>
      </c>
      <c r="L7">
        <v>0</v>
      </c>
      <c r="M7">
        <f>Table1[[#This Row],[Recount Results
Times Over Voted]]-Table1[[#This Row],[Original Results
Times Over Voted]]</f>
        <v>0</v>
      </c>
      <c r="N7">
        <v>4</v>
      </c>
      <c r="O7">
        <v>4</v>
      </c>
      <c r="P7">
        <f>Table1[[#This Row],[Recount Results
Times Under Voted]]-Table1[[#This Row],[Original Results
Times Under Voted]]</f>
        <v>0</v>
      </c>
      <c r="Q7">
        <v>236</v>
      </c>
      <c r="R7">
        <v>236</v>
      </c>
      <c r="S7">
        <f>Table1[[#This Row],[Recount Results
Times Counted]]-Table1[[#This Row],[Original Results
Times Counted]]</f>
        <v>0</v>
      </c>
    </row>
    <row r="8" spans="1:19" x14ac:dyDescent="0.25">
      <c r="A8" s="7" t="s">
        <v>20</v>
      </c>
      <c r="B8">
        <v>115</v>
      </c>
      <c r="C8">
        <v>115</v>
      </c>
      <c r="D8">
        <f>Table1[[#This Row],[Recount Results
Paul Charbonneau]]-Table1[[#This Row],[Original Results 
Paul Charbonneau]]</f>
        <v>0</v>
      </c>
      <c r="E8">
        <v>133</v>
      </c>
      <c r="F8">
        <v>133</v>
      </c>
      <c r="G8">
        <f>Table1[[#This Row],[Recount Results
Frank Irigon]]-Table1[[#This Row],[Original Results 
Frank Irigon]]</f>
        <v>0</v>
      </c>
      <c r="H8">
        <v>0</v>
      </c>
      <c r="I8">
        <v>0</v>
      </c>
      <c r="J8">
        <f>Table1[[#This Row],[Recount Results
Write-in]]-Table1[[#This Row],[Original Results
Write-in]]</f>
        <v>0</v>
      </c>
      <c r="K8">
        <v>0</v>
      </c>
      <c r="L8">
        <v>0</v>
      </c>
      <c r="M8">
        <f>Table1[[#This Row],[Recount Results
Times Over Voted]]-Table1[[#This Row],[Original Results
Times Over Voted]]</f>
        <v>0</v>
      </c>
      <c r="N8">
        <v>7</v>
      </c>
      <c r="O8">
        <v>7</v>
      </c>
      <c r="P8">
        <f>Table1[[#This Row],[Recount Results
Times Under Voted]]-Table1[[#This Row],[Original Results
Times Under Voted]]</f>
        <v>0</v>
      </c>
      <c r="Q8">
        <v>255</v>
      </c>
      <c r="R8">
        <v>255</v>
      </c>
      <c r="S8">
        <f>Table1[[#This Row],[Recount Results
Times Counted]]-Table1[[#This Row],[Original Results
Times Counted]]</f>
        <v>0</v>
      </c>
    </row>
    <row r="9" spans="1:19" x14ac:dyDescent="0.25">
      <c r="A9" s="7" t="s">
        <v>21</v>
      </c>
      <c r="B9">
        <v>124</v>
      </c>
      <c r="C9">
        <v>124</v>
      </c>
      <c r="D9">
        <f>Table1[[#This Row],[Recount Results
Paul Charbonneau]]-Table1[[#This Row],[Original Results 
Paul Charbonneau]]</f>
        <v>0</v>
      </c>
      <c r="E9">
        <v>145</v>
      </c>
      <c r="F9">
        <v>145</v>
      </c>
      <c r="G9">
        <f>Table1[[#This Row],[Recount Results
Frank Irigon]]-Table1[[#This Row],[Original Results 
Frank Irigon]]</f>
        <v>0</v>
      </c>
      <c r="H9">
        <v>0</v>
      </c>
      <c r="I9">
        <v>0</v>
      </c>
      <c r="J9">
        <f>Table1[[#This Row],[Recount Results
Write-in]]-Table1[[#This Row],[Original Results
Write-in]]</f>
        <v>0</v>
      </c>
      <c r="K9">
        <v>0</v>
      </c>
      <c r="L9">
        <v>0</v>
      </c>
      <c r="M9">
        <f>Table1[[#This Row],[Recount Results
Times Over Voted]]-Table1[[#This Row],[Original Results
Times Over Voted]]</f>
        <v>0</v>
      </c>
      <c r="N9">
        <v>11</v>
      </c>
      <c r="O9">
        <v>11</v>
      </c>
      <c r="P9">
        <f>Table1[[#This Row],[Recount Results
Times Under Voted]]-Table1[[#This Row],[Original Results
Times Under Voted]]</f>
        <v>0</v>
      </c>
      <c r="Q9">
        <v>280</v>
      </c>
      <c r="R9">
        <v>280</v>
      </c>
      <c r="S9">
        <f>Table1[[#This Row],[Recount Results
Times Counted]]-Table1[[#This Row],[Original Results
Times Counted]]</f>
        <v>0</v>
      </c>
    </row>
    <row r="10" spans="1:19" x14ac:dyDescent="0.25">
      <c r="A10" s="7" t="s">
        <v>22</v>
      </c>
      <c r="B10">
        <v>175</v>
      </c>
      <c r="C10">
        <v>175</v>
      </c>
      <c r="D10">
        <f>Table1[[#This Row],[Recount Results
Paul Charbonneau]]-Table1[[#This Row],[Original Results 
Paul Charbonneau]]</f>
        <v>0</v>
      </c>
      <c r="E10">
        <v>181</v>
      </c>
      <c r="F10">
        <v>181</v>
      </c>
      <c r="G10">
        <f>Table1[[#This Row],[Recount Results
Frank Irigon]]-Table1[[#This Row],[Original Results 
Frank Irigon]]</f>
        <v>0</v>
      </c>
      <c r="H10">
        <v>0</v>
      </c>
      <c r="I10">
        <v>0</v>
      </c>
      <c r="J10">
        <f>Table1[[#This Row],[Recount Results
Write-in]]-Table1[[#This Row],[Original Results
Write-in]]</f>
        <v>0</v>
      </c>
      <c r="K10">
        <v>0</v>
      </c>
      <c r="L10">
        <v>0</v>
      </c>
      <c r="M10">
        <f>Table1[[#This Row],[Recount Results
Times Over Voted]]-Table1[[#This Row],[Original Results
Times Over Voted]]</f>
        <v>0</v>
      </c>
      <c r="N10">
        <v>20</v>
      </c>
      <c r="O10">
        <v>20</v>
      </c>
      <c r="P10">
        <f>Table1[[#This Row],[Recount Results
Times Under Voted]]-Table1[[#This Row],[Original Results
Times Under Voted]]</f>
        <v>0</v>
      </c>
      <c r="Q10">
        <v>376</v>
      </c>
      <c r="R10">
        <v>376</v>
      </c>
      <c r="S10">
        <f>Table1[[#This Row],[Recount Results
Times Counted]]-Table1[[#This Row],[Original Results
Times Counted]]</f>
        <v>0</v>
      </c>
    </row>
    <row r="11" spans="1:19" x14ac:dyDescent="0.25">
      <c r="A11" s="7" t="s">
        <v>23</v>
      </c>
      <c r="B11">
        <v>116</v>
      </c>
      <c r="C11">
        <v>116</v>
      </c>
      <c r="D11">
        <f>Table1[[#This Row],[Recount Results
Paul Charbonneau]]-Table1[[#This Row],[Original Results 
Paul Charbonneau]]</f>
        <v>0</v>
      </c>
      <c r="E11">
        <v>115</v>
      </c>
      <c r="F11">
        <v>115</v>
      </c>
      <c r="G11">
        <f>Table1[[#This Row],[Recount Results
Frank Irigon]]-Table1[[#This Row],[Original Results 
Frank Irigon]]</f>
        <v>0</v>
      </c>
      <c r="H11">
        <v>0</v>
      </c>
      <c r="I11">
        <v>0</v>
      </c>
      <c r="J11">
        <f>Table1[[#This Row],[Recount Results
Write-in]]-Table1[[#This Row],[Original Results
Write-in]]</f>
        <v>0</v>
      </c>
      <c r="K11">
        <v>0</v>
      </c>
      <c r="L11">
        <v>0</v>
      </c>
      <c r="M11">
        <f>Table1[[#This Row],[Recount Results
Times Over Voted]]-Table1[[#This Row],[Original Results
Times Over Voted]]</f>
        <v>0</v>
      </c>
      <c r="N11">
        <v>4</v>
      </c>
      <c r="O11">
        <v>4</v>
      </c>
      <c r="P11">
        <f>Table1[[#This Row],[Recount Results
Times Under Voted]]-Table1[[#This Row],[Original Results
Times Under Voted]]</f>
        <v>0</v>
      </c>
      <c r="Q11">
        <v>235</v>
      </c>
      <c r="R11">
        <v>235</v>
      </c>
      <c r="S11">
        <f>Table1[[#This Row],[Recount Results
Times Counted]]-Table1[[#This Row],[Original Results
Times Counted]]</f>
        <v>0</v>
      </c>
    </row>
    <row r="12" spans="1:19" x14ac:dyDescent="0.25">
      <c r="A12" s="7" t="s">
        <v>24</v>
      </c>
      <c r="B12">
        <v>84</v>
      </c>
      <c r="C12">
        <v>84</v>
      </c>
      <c r="D12">
        <f>Table1[[#This Row],[Recount Results
Paul Charbonneau]]-Table1[[#This Row],[Original Results 
Paul Charbonneau]]</f>
        <v>0</v>
      </c>
      <c r="E12">
        <v>106</v>
      </c>
      <c r="F12">
        <v>106</v>
      </c>
      <c r="G12">
        <f>Table1[[#This Row],[Recount Results
Frank Irigon]]-Table1[[#This Row],[Original Results 
Frank Irigon]]</f>
        <v>0</v>
      </c>
      <c r="H12">
        <v>0</v>
      </c>
      <c r="I12">
        <v>0</v>
      </c>
      <c r="J12">
        <f>Table1[[#This Row],[Recount Results
Write-in]]-Table1[[#This Row],[Original Results
Write-in]]</f>
        <v>0</v>
      </c>
      <c r="K12">
        <v>0</v>
      </c>
      <c r="L12">
        <v>0</v>
      </c>
      <c r="M12">
        <f>Table1[[#This Row],[Recount Results
Times Over Voted]]-Table1[[#This Row],[Original Results
Times Over Voted]]</f>
        <v>0</v>
      </c>
      <c r="N12">
        <v>11</v>
      </c>
      <c r="O12">
        <v>11</v>
      </c>
      <c r="P12">
        <f>Table1[[#This Row],[Recount Results
Times Under Voted]]-Table1[[#This Row],[Original Results
Times Under Voted]]</f>
        <v>0</v>
      </c>
      <c r="Q12">
        <v>201</v>
      </c>
      <c r="R12">
        <v>201</v>
      </c>
      <c r="S12">
        <f>Table1[[#This Row],[Recount Results
Times Counted]]-Table1[[#This Row],[Original Results
Times Counted]]</f>
        <v>0</v>
      </c>
    </row>
    <row r="13" spans="1:19" x14ac:dyDescent="0.25">
      <c r="A13" s="7" t="s">
        <v>25</v>
      </c>
      <c r="B13">
        <v>143</v>
      </c>
      <c r="C13">
        <v>143</v>
      </c>
      <c r="D13">
        <f>Table1[[#This Row],[Recount Results
Paul Charbonneau]]-Table1[[#This Row],[Original Results 
Paul Charbonneau]]</f>
        <v>0</v>
      </c>
      <c r="E13">
        <v>125</v>
      </c>
      <c r="F13">
        <v>125</v>
      </c>
      <c r="G13">
        <f>Table1[[#This Row],[Recount Results
Frank Irigon]]-Table1[[#This Row],[Original Results 
Frank Irigon]]</f>
        <v>0</v>
      </c>
      <c r="H13">
        <v>0</v>
      </c>
      <c r="I13">
        <v>0</v>
      </c>
      <c r="J13">
        <f>Table1[[#This Row],[Recount Results
Write-in]]-Table1[[#This Row],[Original Results
Write-in]]</f>
        <v>0</v>
      </c>
      <c r="K13">
        <v>0</v>
      </c>
      <c r="L13">
        <v>0</v>
      </c>
      <c r="M13">
        <f>Table1[[#This Row],[Recount Results
Times Over Voted]]-Table1[[#This Row],[Original Results
Times Over Voted]]</f>
        <v>0</v>
      </c>
      <c r="N13">
        <v>10</v>
      </c>
      <c r="O13">
        <v>10</v>
      </c>
      <c r="P13">
        <f>Table1[[#This Row],[Recount Results
Times Under Voted]]-Table1[[#This Row],[Original Results
Times Under Voted]]</f>
        <v>0</v>
      </c>
      <c r="Q13">
        <v>278</v>
      </c>
      <c r="R13">
        <v>278</v>
      </c>
      <c r="S13">
        <f>Table1[[#This Row],[Recount Results
Times Counted]]-Table1[[#This Row],[Original Results
Times Counted]]</f>
        <v>0</v>
      </c>
    </row>
    <row r="14" spans="1:19" x14ac:dyDescent="0.25">
      <c r="A14" s="7" t="s">
        <v>26</v>
      </c>
      <c r="B14">
        <v>48</v>
      </c>
      <c r="C14">
        <v>48</v>
      </c>
      <c r="D14">
        <f>Table1[[#This Row],[Recount Results
Paul Charbonneau]]-Table1[[#This Row],[Original Results 
Paul Charbonneau]]</f>
        <v>0</v>
      </c>
      <c r="E14">
        <v>56</v>
      </c>
      <c r="F14">
        <v>56</v>
      </c>
      <c r="G14">
        <f>Table1[[#This Row],[Recount Results
Frank Irigon]]-Table1[[#This Row],[Original Results 
Frank Irigon]]</f>
        <v>0</v>
      </c>
      <c r="H14">
        <v>0</v>
      </c>
      <c r="I14">
        <v>0</v>
      </c>
      <c r="J14">
        <f>Table1[[#This Row],[Recount Results
Write-in]]-Table1[[#This Row],[Original Results
Write-in]]</f>
        <v>0</v>
      </c>
      <c r="K14">
        <v>0</v>
      </c>
      <c r="L14">
        <v>0</v>
      </c>
      <c r="M14">
        <f>Table1[[#This Row],[Recount Results
Times Over Voted]]-Table1[[#This Row],[Original Results
Times Over Voted]]</f>
        <v>0</v>
      </c>
      <c r="N14">
        <v>3</v>
      </c>
      <c r="O14">
        <v>3</v>
      </c>
      <c r="P14">
        <f>Table1[[#This Row],[Recount Results
Times Under Voted]]-Table1[[#This Row],[Original Results
Times Under Voted]]</f>
        <v>0</v>
      </c>
      <c r="Q14">
        <v>107</v>
      </c>
      <c r="R14">
        <v>107</v>
      </c>
      <c r="S14">
        <f>Table1[[#This Row],[Recount Results
Times Counted]]-Table1[[#This Row],[Original Results
Times Counted]]</f>
        <v>0</v>
      </c>
    </row>
    <row r="15" spans="1:19" x14ac:dyDescent="0.25">
      <c r="A15" s="7" t="s">
        <v>27</v>
      </c>
      <c r="B15">
        <v>76</v>
      </c>
      <c r="C15">
        <v>76</v>
      </c>
      <c r="D15">
        <f>Table1[[#This Row],[Recount Results
Paul Charbonneau]]-Table1[[#This Row],[Original Results 
Paul Charbonneau]]</f>
        <v>0</v>
      </c>
      <c r="E15">
        <v>79</v>
      </c>
      <c r="F15">
        <v>79</v>
      </c>
      <c r="G15">
        <f>Table1[[#This Row],[Recount Results
Frank Irigon]]-Table1[[#This Row],[Original Results 
Frank Irigon]]</f>
        <v>0</v>
      </c>
      <c r="H15">
        <v>0</v>
      </c>
      <c r="I15">
        <v>0</v>
      </c>
      <c r="J15">
        <f>Table1[[#This Row],[Recount Results
Write-in]]-Table1[[#This Row],[Original Results
Write-in]]</f>
        <v>0</v>
      </c>
      <c r="K15">
        <v>0</v>
      </c>
      <c r="L15">
        <v>0</v>
      </c>
      <c r="M15">
        <f>Table1[[#This Row],[Recount Results
Times Over Voted]]-Table1[[#This Row],[Original Results
Times Over Voted]]</f>
        <v>0</v>
      </c>
      <c r="N15">
        <v>16</v>
      </c>
      <c r="O15">
        <v>16</v>
      </c>
      <c r="P15">
        <f>Table1[[#This Row],[Recount Results
Times Under Voted]]-Table1[[#This Row],[Original Results
Times Under Voted]]</f>
        <v>0</v>
      </c>
      <c r="Q15">
        <v>171</v>
      </c>
      <c r="R15">
        <v>171</v>
      </c>
      <c r="S15">
        <f>Table1[[#This Row],[Recount Results
Times Counted]]-Table1[[#This Row],[Original Results
Times Counted]]</f>
        <v>0</v>
      </c>
    </row>
    <row r="16" spans="1:19" x14ac:dyDescent="0.25">
      <c r="A16" s="7" t="s">
        <v>28</v>
      </c>
      <c r="B16">
        <v>95</v>
      </c>
      <c r="C16">
        <v>95</v>
      </c>
      <c r="D16">
        <f>Table1[[#This Row],[Recount Results
Paul Charbonneau]]-Table1[[#This Row],[Original Results 
Paul Charbonneau]]</f>
        <v>0</v>
      </c>
      <c r="E16">
        <v>63</v>
      </c>
      <c r="F16">
        <v>63</v>
      </c>
      <c r="G16">
        <f>Table1[[#This Row],[Recount Results
Frank Irigon]]-Table1[[#This Row],[Original Results 
Frank Irigon]]</f>
        <v>0</v>
      </c>
      <c r="H16">
        <v>0</v>
      </c>
      <c r="I16">
        <v>0</v>
      </c>
      <c r="J16">
        <f>Table1[[#This Row],[Recount Results
Write-in]]-Table1[[#This Row],[Original Results
Write-in]]</f>
        <v>0</v>
      </c>
      <c r="K16">
        <v>0</v>
      </c>
      <c r="L16">
        <v>0</v>
      </c>
      <c r="M16">
        <f>Table1[[#This Row],[Recount Results
Times Over Voted]]-Table1[[#This Row],[Original Results
Times Over Voted]]</f>
        <v>0</v>
      </c>
      <c r="N16">
        <v>13</v>
      </c>
      <c r="O16">
        <v>13</v>
      </c>
      <c r="P16">
        <f>Table1[[#This Row],[Recount Results
Times Under Voted]]-Table1[[#This Row],[Original Results
Times Under Voted]]</f>
        <v>0</v>
      </c>
      <c r="Q16">
        <v>171</v>
      </c>
      <c r="R16">
        <v>171</v>
      </c>
      <c r="S16">
        <f>Table1[[#This Row],[Recount Results
Times Counted]]-Table1[[#This Row],[Original Results
Times Counted]]</f>
        <v>0</v>
      </c>
    </row>
    <row r="17" spans="1:19" s="6" customFormat="1" ht="26.25" customHeight="1" thickBot="1" x14ac:dyDescent="0.35">
      <c r="A17" s="4" t="s">
        <v>13</v>
      </c>
      <c r="B17" s="4">
        <f>SUBTOTAL(109,B3:B16)</f>
        <v>1672</v>
      </c>
      <c r="C17" s="4">
        <f>SUBTOTAL(109,C3:C16)</f>
        <v>1672</v>
      </c>
      <c r="D17" s="5">
        <f>Table1[[#This Row],[Recount Results
Paul Charbonneau]]-Table1[[#This Row],[Original Results 
Paul Charbonneau]]</f>
        <v>0</v>
      </c>
      <c r="E17" s="4">
        <f>SUBTOTAL(109,E3:E16)</f>
        <v>1662</v>
      </c>
      <c r="F17" s="4">
        <f>SUBTOTAL(109,F3:F16)</f>
        <v>1662</v>
      </c>
      <c r="G17" s="5">
        <f>Table1[[#This Row],[Recount Results
Frank Irigon]]-Table1[[#This Row],[Original Results 
Frank Irigon]]</f>
        <v>0</v>
      </c>
      <c r="H17" s="4">
        <f>SUBTOTAL(109,H3:H16)</f>
        <v>1</v>
      </c>
      <c r="I17" s="4">
        <f>SUBTOTAL(109,I3:I16)</f>
        <v>1</v>
      </c>
      <c r="J17" s="5">
        <f>Table1[[#This Row],[Recount Results
Write-in]]-Table1[[#This Row],[Original Results
Write-in]]</f>
        <v>0</v>
      </c>
      <c r="K17" s="4">
        <f>SUBTOTAL(109,K3:K16)</f>
        <v>0</v>
      </c>
      <c r="L17" s="4">
        <f>SUBTOTAL(109,L3:L16)</f>
        <v>0</v>
      </c>
      <c r="M17" s="5">
        <f>Table1[[#This Row],[Recount Results
Times Over Voted]]-Table1[[#This Row],[Original Results
Times Over Voted]]</f>
        <v>0</v>
      </c>
      <c r="N17" s="4">
        <f>SUBTOTAL(109,N3:N16)</f>
        <v>154</v>
      </c>
      <c r="O17" s="4">
        <f>SUBTOTAL(109,O3:O16)</f>
        <v>154</v>
      </c>
      <c r="P17" s="5">
        <f>Table1[[#This Row],[Recount Results
Times Under Voted]]-Table1[[#This Row],[Original Results
Times Under Voted]]</f>
        <v>0</v>
      </c>
      <c r="Q17" s="4">
        <f>SUBTOTAL(109,Q3:Q16)</f>
        <v>3489</v>
      </c>
      <c r="R17" s="4">
        <f>SUBTOTAL(109,R3:R16)</f>
        <v>3489</v>
      </c>
      <c r="S17" s="5">
        <f>Table1[[#This Row],[Recount Results
Times Counted]]-Table1[[#This Row],[Original Results
Times Counted]]</f>
        <v>0</v>
      </c>
    </row>
    <row r="18" spans="1:19" ht="15.75" thickTop="1" x14ac:dyDescent="0.25"/>
  </sheetData>
  <mergeCells count="1">
    <mergeCell ref="A1:S1"/>
  </mergeCells>
  <phoneticPr fontId="1" type="noConversion"/>
  <pageMargins left="0.25" right="0.25" top="0.75" bottom="0.75" header="0.3" footer="0.3"/>
  <pageSetup paperSize="17" scale="58" orientation="landscape" r:id="rId1"/>
  <headerFooter>
    <oddFooter>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8FB99F66352419138954A7661B2F3" ma:contentTypeVersion="13" ma:contentTypeDescription="Create a new document." ma:contentTypeScope="" ma:versionID="7327c4ddd9ef312552decba41e19c4e3">
  <xsd:schema xmlns:xsd="http://www.w3.org/2001/XMLSchema" xmlns:xs="http://www.w3.org/2001/XMLSchema" xmlns:p="http://schemas.microsoft.com/office/2006/metadata/properties" xmlns:ns3="e539103e-1c34-4835-8b08-3de648ae306e" xmlns:ns4="96342fc5-8a80-40b7-b2c2-5d2101299b6c" targetNamespace="http://schemas.microsoft.com/office/2006/metadata/properties" ma:root="true" ma:fieldsID="c814920551f28493c2b71ca81a85d9f7" ns3:_="" ns4:_="">
    <xsd:import namespace="e539103e-1c34-4835-8b08-3de648ae306e"/>
    <xsd:import namespace="96342fc5-8a80-40b7-b2c2-5d2101299b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9103e-1c34-4835-8b08-3de648ae30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42fc5-8a80-40b7-b2c2-5d2101299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C28602-4DB8-488E-8707-D4154AC1D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9103e-1c34-4835-8b08-3de648ae306e"/>
    <ds:schemaRef ds:uri="96342fc5-8a80-40b7-b2c2-5d2101299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F3B94-31AD-46C3-8FFD-D3D179658E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A54723-71DA-4580-98E4-6DF86DB58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King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Case, Janice</dc:creator>
  <cp:lastModifiedBy>Hampton, Jerelyn</cp:lastModifiedBy>
  <cp:lastPrinted>2020-12-10T21:24:56Z</cp:lastPrinted>
  <dcterms:created xsi:type="dcterms:W3CDTF">2020-12-09T21:08:11Z</dcterms:created>
  <dcterms:modified xsi:type="dcterms:W3CDTF">2021-12-02T17:57:23Z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0x010100F988FB99F66352419138954A7661B2F3</vt:lpwstr>
  </property>
</Properties>
</file>